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3715" windowHeight="11070"/>
  </bookViews>
  <sheets>
    <sheet name="Calculos" sheetId="1" r:id="rId1"/>
    <sheet name="Nieve" sheetId="2" r:id="rId2"/>
    <sheet name="Hoja3" sheetId="3" r:id="rId3"/>
  </sheets>
  <calcPr calcId="125725"/>
</workbook>
</file>

<file path=xl/calcChain.xml><?xml version="1.0" encoding="utf-8"?>
<calcChain xmlns="http://schemas.openxmlformats.org/spreadsheetml/2006/main">
  <c r="M30" i="1"/>
  <c r="E33"/>
  <c r="E32"/>
  <c r="E31"/>
  <c r="E30"/>
  <c r="E24"/>
  <c r="E26" s="1"/>
  <c r="E25" l="1"/>
  <c r="E27" s="1"/>
  <c r="E28" s="1"/>
  <c r="N28" s="1"/>
  <c r="E29"/>
  <c r="N29" s="1"/>
  <c r="N30" l="1"/>
</calcChain>
</file>

<file path=xl/sharedStrings.xml><?xml version="1.0" encoding="utf-8"?>
<sst xmlns="http://schemas.openxmlformats.org/spreadsheetml/2006/main" count="82" uniqueCount="82">
  <si>
    <t>C14</t>
  </si>
  <si>
    <t>C16</t>
  </si>
  <si>
    <t>C18</t>
  </si>
  <si>
    <t>C22</t>
  </si>
  <si>
    <t>C24</t>
  </si>
  <si>
    <t>Densidad pizarra: 2900 kg/m3</t>
  </si>
  <si>
    <t>Diámetro del gancho: 2mm</t>
  </si>
  <si>
    <t>Acc. Variab.</t>
  </si>
  <si>
    <t>Acc. Perm.</t>
  </si>
  <si>
    <t>Carga comprart.</t>
  </si>
  <si>
    <r>
      <t>K</t>
    </r>
    <r>
      <rPr>
        <vertAlign val="subscript"/>
        <sz val="10"/>
        <color theme="1"/>
        <rFont val="Times New Roman"/>
        <family val="1"/>
      </rPr>
      <t>sys</t>
    </r>
  </si>
  <si>
    <t xml:space="preserve">Fact. modif. </t>
  </si>
  <si>
    <r>
      <t>k</t>
    </r>
    <r>
      <rPr>
        <vertAlign val="subscript"/>
        <sz val="10"/>
        <color theme="1"/>
        <rFont val="Times New Roman"/>
        <family val="1"/>
      </rPr>
      <t xml:space="preserve">mod, </t>
    </r>
  </si>
  <si>
    <r>
      <t>γ</t>
    </r>
    <r>
      <rPr>
        <vertAlign val="subscript"/>
        <sz val="10"/>
        <color theme="1"/>
        <rFont val="Times New Roman"/>
        <family val="1"/>
      </rPr>
      <t>M</t>
    </r>
  </si>
  <si>
    <t>Altura de la pizarra H (mm)</t>
  </si>
  <si>
    <t>&lt;20º</t>
  </si>
  <si>
    <t>20º a 40º</t>
  </si>
  <si>
    <t xml:space="preserve">&gt;40º </t>
  </si>
  <si>
    <t>Momento resistente Md (kp/cm)</t>
  </si>
  <si>
    <t>Momento de Inrecia  sección (cm4)</t>
  </si>
  <si>
    <t>Indice de agotamiento por flexión  Im &lt;1</t>
  </si>
  <si>
    <r>
      <t xml:space="preserve">Índice de agotamiento por cortante </t>
    </r>
    <r>
      <rPr>
        <b/>
        <sz val="8"/>
        <rFont val="Calibri"/>
        <family val="2"/>
        <scheme val="minor"/>
      </rPr>
      <t>Iv&lt;1</t>
    </r>
  </si>
  <si>
    <t>C20</t>
  </si>
  <si>
    <t>kh =</t>
  </si>
  <si>
    <t xml:space="preserve">      CÀLCULO DE LA SECCIÓn DE RASTRELES DE MADERA ASERRADA DE CONIFERAS.</t>
  </si>
  <si>
    <t>CARACTERÍSTICAS</t>
  </si>
  <si>
    <t>TABLA 2: CARACTERÍSTICAS</t>
  </si>
  <si>
    <t xml:space="preserve">                                       TABLA 3.   FACTORES DE CORRECCIÓN ADOPTADOS                                    </t>
  </si>
  <si>
    <t xml:space="preserve">                       TABLA 1. CLASES RESISTENTES DE LA MADERA SEGÚN UNE EN 338.   Calse de servicio: 2</t>
  </si>
  <si>
    <t>Anchura restrel b(mm)</t>
  </si>
  <si>
    <t>Espesor rastrel h(mm)</t>
  </si>
  <si>
    <t>Espesor ede la pizarra e (mm)</t>
  </si>
  <si>
    <t>Recubrimiento de la pizarra R (mm)</t>
  </si>
  <si>
    <t>Resistencia  a flexión fm,k (N/mm2)</t>
  </si>
  <si>
    <t>Densidda media (kg/m3)</t>
  </si>
  <si>
    <t>Resistencia a cortante fv,k (N/mm2)</t>
  </si>
  <si>
    <t>Densidad madera (kg/m3). Tabal 1</t>
  </si>
  <si>
    <t>Resistencia flexión (N/mm2). Tabla 1</t>
  </si>
  <si>
    <t>Resistencia cortante (N/mm2). Tabla 1</t>
  </si>
  <si>
    <t>Módulo elasticidad (kN/mm2). Tabla 1</t>
  </si>
  <si>
    <t>Densidad pizarra (kg/m3). Tabala 2</t>
  </si>
  <si>
    <t>Diámetro del gancho (mm). Tabla 2</t>
  </si>
  <si>
    <t>Tamaño pieza</t>
  </si>
  <si>
    <r>
      <t>γ</t>
    </r>
    <r>
      <rPr>
        <vertAlign val="subscript"/>
        <sz val="10"/>
        <color theme="1"/>
        <rFont val="Times New Roman"/>
        <family val="1"/>
      </rPr>
      <t>Fv</t>
    </r>
    <r>
      <rPr>
        <sz val="10"/>
        <color theme="1"/>
        <rFont val="Times New Roman"/>
        <family val="1"/>
      </rPr>
      <t xml:space="preserve"> </t>
    </r>
  </si>
  <si>
    <r>
      <t>γ</t>
    </r>
    <r>
      <rPr>
        <vertAlign val="subscript"/>
        <sz val="10"/>
        <color theme="1"/>
        <rFont val="Times New Roman"/>
        <family val="1"/>
      </rPr>
      <t xml:space="preserve">Fp </t>
    </r>
  </si>
  <si>
    <t>Factor Accs. Compartidas. Ksys. Tabla 3</t>
  </si>
  <si>
    <r>
      <t xml:space="preserve">Factor corrección tamaño </t>
    </r>
    <r>
      <rPr>
        <sz val="10"/>
        <color rgb="FF0070C0"/>
        <rFont val="Calibri"/>
        <family val="2"/>
        <scheme val="minor"/>
      </rPr>
      <t>kh</t>
    </r>
    <r>
      <rPr>
        <sz val="8"/>
        <color rgb="FF0070C0"/>
        <rFont val="Calibri"/>
        <family val="2"/>
        <scheme val="minor"/>
      </rPr>
      <t>. Tabla 3</t>
    </r>
  </si>
  <si>
    <r>
      <t xml:space="preserve">Factor Accs. Permanentes.  </t>
    </r>
    <r>
      <rPr>
        <sz val="12"/>
        <color rgb="FF0070C0"/>
        <rFont val="Calibri"/>
        <family val="2"/>
        <scheme val="minor"/>
      </rPr>
      <t>γ</t>
    </r>
    <r>
      <rPr>
        <sz val="8"/>
        <color rgb="FF0070C0"/>
        <rFont val="Calibri"/>
        <family val="2"/>
        <scheme val="minor"/>
      </rPr>
      <t>FP Tabla 3</t>
    </r>
  </si>
  <si>
    <r>
      <t xml:space="preserve">Factor Accs. Variables. </t>
    </r>
    <r>
      <rPr>
        <sz val="11"/>
        <color rgb="FF0070C0"/>
        <rFont val="Calibri"/>
        <family val="2"/>
      </rPr>
      <t>γ</t>
    </r>
    <r>
      <rPr>
        <sz val="8"/>
        <color rgb="FF0070C0"/>
        <rFont val="Calibri"/>
        <family val="2"/>
      </rPr>
      <t>FV</t>
    </r>
    <r>
      <rPr>
        <sz val="11"/>
        <color rgb="FF0070C0"/>
        <rFont val="Calibri"/>
        <family val="2"/>
        <scheme val="minor"/>
      </rPr>
      <t xml:space="preserve">  </t>
    </r>
    <r>
      <rPr>
        <sz val="8"/>
        <color rgb="FF0070C0"/>
        <rFont val="Calibri"/>
        <family val="2"/>
        <scheme val="minor"/>
      </rPr>
      <t>Tabla 3</t>
    </r>
  </si>
  <si>
    <t xml:space="preserve">Coef. Parc. seg. </t>
  </si>
  <si>
    <r>
      <t>Coef. Parcial de seguridad de una propiedad</t>
    </r>
    <r>
      <rPr>
        <sz val="12"/>
        <color rgb="FF0070C0"/>
        <rFont val="Calibri"/>
        <family val="2"/>
        <scheme val="minor"/>
      </rPr>
      <t xml:space="preserve"> </t>
    </r>
    <r>
      <rPr>
        <sz val="12"/>
        <color rgb="FF0070C0"/>
        <rFont val="Calibri"/>
        <family val="2"/>
      </rPr>
      <t>γ</t>
    </r>
    <r>
      <rPr>
        <sz val="8"/>
        <color rgb="FF0070C0"/>
        <rFont val="Calibri"/>
        <family val="2"/>
      </rPr>
      <t>M</t>
    </r>
  </si>
  <si>
    <t xml:space="preserve">                                           Coef forma µ</t>
  </si>
  <si>
    <t xml:space="preserve">          sk</t>
  </si>
  <si>
    <t>Módulo de elasticidad Emo (kN/mm2)</t>
  </si>
  <si>
    <t>TABLA 4.   SOBRECARGAS USO (kN/m2). Según pendiente</t>
  </si>
  <si>
    <t>Pendiente &lt;30º</t>
  </si>
  <si>
    <t>Pendiente &gt;60º</t>
  </si>
  <si>
    <t>Si hay impedimento</t>
  </si>
  <si>
    <t>Altitud</t>
  </si>
  <si>
    <t>Tabla E.2 Valores de Sk (kN/m2)</t>
  </si>
  <si>
    <t>Zona de clima invernal según Mapa/ Altitud (m)</t>
  </si>
  <si>
    <t>FUENTE: CTE DB- SE-AE</t>
  </si>
  <si>
    <t>Coef. Forma de la cubierta µ. Tabla 5</t>
  </si>
  <si>
    <t>Ver hoja: NIEVE</t>
  </si>
  <si>
    <t xml:space="preserve">               RESULTADOS</t>
  </si>
  <si>
    <t xml:space="preserve"> Flecha U&lt;L(cm)/300 &lt;</t>
  </si>
  <si>
    <r>
      <t xml:space="preserve">               </t>
    </r>
    <r>
      <rPr>
        <b/>
        <sz val="10"/>
        <rFont val="Calibri"/>
        <family val="2"/>
        <scheme val="minor"/>
      </rPr>
      <t>INTRODUCIR VALORES DE CÁLCULO</t>
    </r>
  </si>
  <si>
    <t>CÁLCULOS</t>
  </si>
  <si>
    <t>Acciones totales corregidas (kp/ml)</t>
  </si>
  <si>
    <r>
      <t xml:space="preserve">Acciones variables </t>
    </r>
    <r>
      <rPr>
        <sz val="10"/>
        <color rgb="FFFF0000"/>
        <rFont val="Calibri"/>
        <family val="2"/>
        <scheme val="minor"/>
      </rPr>
      <t>q</t>
    </r>
    <r>
      <rPr>
        <sz val="8"/>
        <color rgb="FFFF0000"/>
        <rFont val="Calibri"/>
        <family val="2"/>
        <scheme val="minor"/>
      </rPr>
      <t>v (kp/ml)</t>
    </r>
  </si>
  <si>
    <t>Área tributaria. Dist. entre rastreles (mm)</t>
  </si>
  <si>
    <t>TABLA 5. SOBRECARGAS DE NIEVE. Ver Apdo 3.5 del DB SE AE</t>
  </si>
  <si>
    <t>Valor caract. carga nieve  sk (kN/m3) según altitud</t>
  </si>
  <si>
    <r>
      <t xml:space="preserve">Acc. permenentes </t>
    </r>
    <r>
      <rPr>
        <sz val="10"/>
        <color rgb="FFFF0000"/>
        <rFont val="Calibri"/>
        <family val="2"/>
        <scheme val="minor"/>
      </rPr>
      <t>q</t>
    </r>
    <r>
      <rPr>
        <sz val="8"/>
        <color rgb="FFFF0000"/>
        <rFont val="Calibri"/>
        <family val="2"/>
        <scheme val="minor"/>
      </rPr>
      <t>p (kp/ml)</t>
    </r>
  </si>
  <si>
    <t>Momento resist. sección rastrel W (cm3)</t>
  </si>
  <si>
    <t>Sobrecarga de uso (kN/m2). Tabla 4.</t>
  </si>
  <si>
    <t>Capacidad resist. máx. por flexión fm,d</t>
  </si>
  <si>
    <t>Resistencia por Cortante Vd (kp)</t>
  </si>
  <si>
    <t>Capacidad resist. máx. por cortante fv,d</t>
  </si>
  <si>
    <t>Distancia entre contra-rastrelees (mm). Luz</t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</si>
  <si>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Los valores en negro son fijos</t>
    </r>
  </si>
  <si>
    <t>Factor modificación, duración media de carga. Kmod. Tabla 2</t>
  </si>
</sst>
</file>

<file path=xl/styles.xml><?xml version="1.0" encoding="utf-8"?>
<styleSheet xmlns="http://schemas.openxmlformats.org/spreadsheetml/2006/main">
  <numFmts count="1">
    <numFmt numFmtId="164" formatCode="0_ ;[Red]\-0\ "/>
  </numFmts>
  <fonts count="34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Times New Roman"/>
      <family val="1"/>
    </font>
    <font>
      <vertAlign val="subscript"/>
      <sz val="10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0070C0"/>
      <name val="Calibri"/>
      <family val="2"/>
      <scheme val="minor"/>
    </font>
    <font>
      <b/>
      <sz val="8"/>
      <color rgb="FF0070C0"/>
      <name val="Times New Roman"/>
      <family val="1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rgb="FF0070C0"/>
      <name val="Calibri"/>
      <family val="2"/>
    </font>
    <font>
      <sz val="10"/>
      <color rgb="FF0070C0"/>
      <name val="Calibri"/>
      <family val="2"/>
      <scheme val="minor"/>
    </font>
    <font>
      <sz val="11"/>
      <color rgb="FF0070C0"/>
      <name val="Calibri"/>
      <family val="2"/>
    </font>
    <font>
      <sz val="12"/>
      <color rgb="FF0070C0"/>
      <name val="Calibri"/>
      <family val="2"/>
      <scheme val="minor"/>
    </font>
    <font>
      <sz val="12"/>
      <color rgb="FF0070C0"/>
      <name val="Calibri"/>
      <family val="2"/>
    </font>
    <font>
      <sz val="8"/>
      <color theme="1"/>
      <name val="Calibri"/>
      <family val="2"/>
    </font>
    <font>
      <b/>
      <sz val="10"/>
      <color rgb="FF0070C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20" fillId="8" borderId="8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5" fillId="12" borderId="8" xfId="0" applyFont="1" applyFill="1" applyBorder="1" applyProtection="1">
      <protection locked="0"/>
    </xf>
    <xf numFmtId="0" fontId="20" fillId="12" borderId="8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20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5" fillId="0" borderId="0" xfId="0" applyFont="1" applyProtection="1">
      <protection locked="0"/>
    </xf>
    <xf numFmtId="1" fontId="15" fillId="12" borderId="8" xfId="0" applyNumberFormat="1" applyFont="1" applyFill="1" applyBorder="1" applyProtection="1">
      <protection locked="0"/>
    </xf>
    <xf numFmtId="2" fontId="17" fillId="0" borderId="0" xfId="0" applyNumberFormat="1" applyFont="1" applyProtection="1">
      <protection locked="0"/>
    </xf>
    <xf numFmtId="0" fontId="16" fillId="0" borderId="0" xfId="0" applyFont="1" applyFill="1" applyBorder="1" applyAlignment="1" applyProtection="1">
      <protection locked="0"/>
    </xf>
    <xf numFmtId="0" fontId="2" fillId="0" borderId="0" xfId="0" applyFont="1" applyBorder="1" applyProtection="1">
      <protection locked="0"/>
    </xf>
    <xf numFmtId="0" fontId="10" fillId="12" borderId="8" xfId="0" applyFont="1" applyFill="1" applyBorder="1" applyProtection="1">
      <protection locked="0"/>
    </xf>
    <xf numFmtId="0" fontId="18" fillId="0" borderId="0" xfId="0" applyFont="1" applyProtection="1">
      <protection locked="0"/>
    </xf>
    <xf numFmtId="0" fontId="6" fillId="0" borderId="0" xfId="0" applyFont="1" applyProtection="1">
      <protection locked="0"/>
    </xf>
    <xf numFmtId="2" fontId="15" fillId="12" borderId="8" xfId="0" applyNumberFormat="1" applyFont="1" applyFill="1" applyBorder="1" applyProtection="1">
      <protection locked="0"/>
    </xf>
    <xf numFmtId="0" fontId="15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0" fontId="10" fillId="0" borderId="0" xfId="0" applyFont="1" applyFill="1" applyProtection="1">
      <protection locked="0"/>
    </xf>
    <xf numFmtId="0" fontId="20" fillId="0" borderId="0" xfId="0" applyFont="1" applyFill="1" applyProtection="1">
      <protection locked="0"/>
    </xf>
    <xf numFmtId="2" fontId="18" fillId="0" borderId="0" xfId="0" applyNumberFormat="1" applyFont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3" fontId="0" fillId="0" borderId="0" xfId="0" applyNumberFormat="1" applyProtection="1">
      <protection locked="0"/>
    </xf>
    <xf numFmtId="0" fontId="9" fillId="3" borderId="8" xfId="0" applyFont="1" applyFill="1" applyBorder="1" applyAlignment="1" applyProtection="1">
      <alignment horizontal="center"/>
    </xf>
    <xf numFmtId="0" fontId="10" fillId="3" borderId="8" xfId="0" applyFont="1" applyFill="1" applyBorder="1" applyProtection="1"/>
    <xf numFmtId="0" fontId="6" fillId="3" borderId="8" xfId="0" applyFont="1" applyFill="1" applyBorder="1" applyAlignment="1" applyProtection="1">
      <alignment horizontal="center"/>
    </xf>
    <xf numFmtId="0" fontId="6" fillId="3" borderId="8" xfId="0" applyFont="1" applyFill="1" applyBorder="1" applyProtection="1"/>
    <xf numFmtId="0" fontId="7" fillId="4" borderId="8" xfId="0" applyFont="1" applyFill="1" applyBorder="1" applyProtection="1"/>
    <xf numFmtId="0" fontId="6" fillId="4" borderId="8" xfId="0" applyFont="1" applyFill="1" applyBorder="1" applyProtection="1"/>
    <xf numFmtId="0" fontId="7" fillId="3" borderId="8" xfId="0" applyFont="1" applyFill="1" applyBorder="1" applyProtection="1"/>
    <xf numFmtId="0" fontId="6" fillId="5" borderId="8" xfId="0" applyFont="1" applyFill="1" applyBorder="1" applyProtection="1"/>
    <xf numFmtId="0" fontId="23" fillId="5" borderId="8" xfId="0" applyFont="1" applyFill="1" applyBorder="1" applyAlignment="1" applyProtection="1">
      <alignment horizontal="left"/>
    </xf>
    <xf numFmtId="0" fontId="12" fillId="5" borderId="8" xfId="0" applyFont="1" applyFill="1" applyBorder="1" applyAlignment="1" applyProtection="1">
      <alignment horizontal="center"/>
    </xf>
    <xf numFmtId="0" fontId="12" fillId="5" borderId="8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/>
    </xf>
    <xf numFmtId="0" fontId="29" fillId="5" borderId="8" xfId="0" applyFont="1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19" fillId="5" borderId="8" xfId="0" applyFont="1" applyFill="1" applyBorder="1" applyProtection="1"/>
    <xf numFmtId="0" fontId="17" fillId="10" borderId="8" xfId="0" applyFont="1" applyFill="1" applyBorder="1" applyProtection="1"/>
    <xf numFmtId="0" fontId="10" fillId="10" borderId="8" xfId="0" applyFont="1" applyFill="1" applyBorder="1" applyProtection="1"/>
    <xf numFmtId="2" fontId="18" fillId="10" borderId="8" xfId="0" applyNumberFormat="1" applyFont="1" applyFill="1" applyBorder="1" applyProtection="1"/>
    <xf numFmtId="0" fontId="10" fillId="10" borderId="8" xfId="0" applyFont="1" applyFill="1" applyBorder="1" applyAlignment="1" applyProtection="1">
      <alignment horizontal="left"/>
    </xf>
    <xf numFmtId="0" fontId="5" fillId="10" borderId="8" xfId="0" applyFont="1" applyFill="1" applyBorder="1" applyProtection="1"/>
    <xf numFmtId="2" fontId="9" fillId="12" borderId="8" xfId="0" applyNumberFormat="1" applyFont="1" applyFill="1" applyBorder="1" applyProtection="1"/>
    <xf numFmtId="0" fontId="11" fillId="12" borderId="8" xfId="0" applyFont="1" applyFill="1" applyBorder="1" applyProtection="1"/>
    <xf numFmtId="0" fontId="9" fillId="12" borderId="8" xfId="0" applyFont="1" applyFill="1" applyBorder="1" applyProtection="1"/>
    <xf numFmtId="0" fontId="9" fillId="6" borderId="8" xfId="0" applyFont="1" applyFill="1" applyBorder="1" applyProtection="1"/>
    <xf numFmtId="0" fontId="19" fillId="6" borderId="8" xfId="0" applyFont="1" applyFill="1" applyBorder="1" applyProtection="1"/>
    <xf numFmtId="0" fontId="18" fillId="10" borderId="8" xfId="0" applyFont="1" applyFill="1" applyBorder="1" applyProtection="1"/>
    <xf numFmtId="0" fontId="0" fillId="0" borderId="0" xfId="0" applyBorder="1" applyProtection="1"/>
    <xf numFmtId="0" fontId="9" fillId="0" borderId="0" xfId="0" applyFont="1" applyFill="1" applyBorder="1" applyProtection="1"/>
    <xf numFmtId="0" fontId="17" fillId="0" borderId="12" xfId="0" applyFont="1" applyBorder="1" applyProtection="1">
      <protection locked="0"/>
    </xf>
    <xf numFmtId="0" fontId="5" fillId="0" borderId="12" xfId="0" applyFont="1" applyBorder="1" applyProtection="1">
      <protection locked="0"/>
    </xf>
    <xf numFmtId="0" fontId="0" fillId="0" borderId="12" xfId="0" applyBorder="1" applyProtection="1">
      <protection locked="0"/>
    </xf>
    <xf numFmtId="0" fontId="6" fillId="13" borderId="0" xfId="0" applyFont="1" applyFill="1" applyBorder="1" applyProtection="1"/>
    <xf numFmtId="0" fontId="0" fillId="13" borderId="0" xfId="0" applyFill="1" applyBorder="1" applyProtection="1"/>
    <xf numFmtId="0" fontId="17" fillId="13" borderId="0" xfId="0" applyFont="1" applyFill="1" applyBorder="1" applyProtection="1"/>
    <xf numFmtId="0" fontId="0" fillId="13" borderId="0" xfId="0" applyFill="1" applyBorder="1" applyProtection="1">
      <protection locked="0"/>
    </xf>
    <xf numFmtId="0" fontId="29" fillId="13" borderId="0" xfId="0" applyFont="1" applyFill="1" applyBorder="1" applyAlignment="1" applyProtection="1">
      <alignment horizontal="center"/>
    </xf>
    <xf numFmtId="0" fontId="0" fillId="13" borderId="0" xfId="0" applyFill="1" applyBorder="1" applyAlignment="1" applyProtection="1">
      <alignment horizontal="center"/>
    </xf>
    <xf numFmtId="0" fontId="7" fillId="13" borderId="0" xfId="0" applyFont="1" applyFill="1" applyBorder="1" applyProtection="1"/>
    <xf numFmtId="0" fontId="19" fillId="13" borderId="0" xfId="0" applyFont="1" applyFill="1" applyBorder="1" applyProtection="1"/>
    <xf numFmtId="0" fontId="9" fillId="13" borderId="0" xfId="0" applyFont="1" applyFill="1" applyBorder="1" applyProtection="1"/>
    <xf numFmtId="0" fontId="6" fillId="13" borderId="0" xfId="0" applyFont="1" applyFill="1" applyBorder="1" applyAlignment="1" applyProtection="1">
      <alignment horizontal="left"/>
    </xf>
    <xf numFmtId="0" fontId="15" fillId="13" borderId="0" xfId="0" applyFont="1" applyFill="1" applyBorder="1" applyProtection="1">
      <protection locked="0"/>
    </xf>
    <xf numFmtId="0" fontId="0" fillId="13" borderId="2" xfId="0" applyFill="1" applyBorder="1" applyProtection="1">
      <protection locked="0"/>
    </xf>
    <xf numFmtId="2" fontId="17" fillId="13" borderId="12" xfId="0" applyNumberFormat="1" applyFont="1" applyFill="1" applyBorder="1" applyProtection="1">
      <protection locked="0"/>
    </xf>
    <xf numFmtId="0" fontId="0" fillId="13" borderId="12" xfId="0" applyFill="1" applyBorder="1" applyProtection="1">
      <protection locked="0"/>
    </xf>
    <xf numFmtId="0" fontId="0" fillId="13" borderId="3" xfId="0" applyFill="1" applyBorder="1" applyProtection="1">
      <protection locked="0"/>
    </xf>
    <xf numFmtId="0" fontId="15" fillId="13" borderId="11" xfId="0" applyFont="1" applyFill="1" applyBorder="1" applyProtection="1">
      <protection locked="0"/>
    </xf>
    <xf numFmtId="0" fontId="17" fillId="13" borderId="11" xfId="0" applyFont="1" applyFill="1" applyBorder="1" applyProtection="1">
      <protection locked="0"/>
    </xf>
    <xf numFmtId="2" fontId="17" fillId="13" borderId="11" xfId="0" applyNumberFormat="1" applyFont="1" applyFill="1" applyBorder="1" applyProtection="1">
      <protection locked="0"/>
    </xf>
    <xf numFmtId="2" fontId="6" fillId="13" borderId="11" xfId="0" applyNumberFormat="1" applyFont="1" applyFill="1" applyBorder="1" applyProtection="1">
      <protection locked="0"/>
    </xf>
    <xf numFmtId="2" fontId="0" fillId="13" borderId="11" xfId="0" applyNumberFormat="1" applyFill="1" applyBorder="1" applyProtection="1">
      <protection locked="0"/>
    </xf>
    <xf numFmtId="0" fontId="0" fillId="13" borderId="11" xfId="0" applyFill="1" applyBorder="1" applyProtection="1">
      <protection locked="0"/>
    </xf>
    <xf numFmtId="0" fontId="6" fillId="13" borderId="11" xfId="0" applyFont="1" applyFill="1" applyBorder="1" applyProtection="1">
      <protection locked="0"/>
    </xf>
    <xf numFmtId="0" fontId="0" fillId="13" borderId="13" xfId="0" applyFill="1" applyBorder="1" applyProtection="1">
      <protection locked="0"/>
    </xf>
    <xf numFmtId="0" fontId="0" fillId="13" borderId="1" xfId="0" applyFill="1" applyBorder="1" applyProtection="1">
      <protection locked="0"/>
    </xf>
    <xf numFmtId="0" fontId="0" fillId="13" borderId="10" xfId="0" applyFill="1" applyBorder="1" applyProtection="1">
      <protection locked="0"/>
    </xf>
    <xf numFmtId="0" fontId="0" fillId="13" borderId="4" xfId="0" applyFill="1" applyBorder="1" applyProtection="1">
      <protection locked="0"/>
    </xf>
    <xf numFmtId="0" fontId="8" fillId="6" borderId="8" xfId="0" applyFont="1" applyFill="1" applyBorder="1" applyProtection="1"/>
    <xf numFmtId="0" fontId="0" fillId="6" borderId="8" xfId="0" applyFill="1" applyBorder="1" applyProtection="1"/>
    <xf numFmtId="0" fontId="7" fillId="6" borderId="8" xfId="0" applyFont="1" applyFill="1" applyBorder="1" applyProtection="1"/>
    <xf numFmtId="0" fontId="15" fillId="11" borderId="8" xfId="0" applyFont="1" applyFill="1" applyBorder="1" applyProtection="1">
      <protection locked="0"/>
    </xf>
    <xf numFmtId="0" fontId="10" fillId="0" borderId="5" xfId="0" applyFont="1" applyBorder="1" applyProtection="1"/>
    <xf numFmtId="0" fontId="10" fillId="0" borderId="7" xfId="0" applyFont="1" applyBorder="1" applyProtection="1"/>
    <xf numFmtId="0" fontId="10" fillId="0" borderId="5" xfId="0" applyFont="1" applyFill="1" applyBorder="1" applyAlignment="1" applyProtection="1">
      <alignment horizontal="left"/>
    </xf>
    <xf numFmtId="0" fontId="2" fillId="0" borderId="7" xfId="0" applyFont="1" applyBorder="1" applyProtection="1"/>
    <xf numFmtId="0" fontId="16" fillId="0" borderId="5" xfId="0" applyFont="1" applyFill="1" applyBorder="1" applyAlignment="1" applyProtection="1"/>
    <xf numFmtId="0" fontId="15" fillId="0" borderId="5" xfId="0" applyFont="1" applyBorder="1" applyProtection="1"/>
    <xf numFmtId="0" fontId="20" fillId="0" borderId="7" xfId="0" applyFont="1" applyBorder="1" applyProtection="1"/>
    <xf numFmtId="0" fontId="15" fillId="0" borderId="5" xfId="0" applyFont="1" applyFill="1" applyBorder="1" applyProtection="1"/>
    <xf numFmtId="0" fontId="15" fillId="0" borderId="7" xfId="0" applyFont="1" applyFill="1" applyBorder="1" applyProtection="1"/>
    <xf numFmtId="0" fontId="15" fillId="0" borderId="5" xfId="0" applyFont="1" applyFill="1" applyBorder="1" applyAlignment="1" applyProtection="1">
      <alignment horizontal="left"/>
    </xf>
    <xf numFmtId="0" fontId="20" fillId="0" borderId="7" xfId="0" applyFont="1" applyFill="1" applyBorder="1" applyAlignment="1" applyProtection="1">
      <alignment horizontal="left"/>
    </xf>
    <xf numFmtId="0" fontId="20" fillId="0" borderId="7" xfId="0" applyFont="1" applyFill="1" applyBorder="1" applyProtection="1"/>
    <xf numFmtId="0" fontId="0" fillId="10" borderId="8" xfId="0" applyFill="1" applyBorder="1" applyAlignment="1" applyProtection="1">
      <alignment horizontal="left"/>
    </xf>
    <xf numFmtId="0" fontId="17" fillId="10" borderId="5" xfId="0" applyFont="1" applyFill="1" applyBorder="1" applyProtection="1"/>
    <xf numFmtId="0" fontId="10" fillId="10" borderId="7" xfId="0" applyFont="1" applyFill="1" applyBorder="1" applyProtection="1"/>
    <xf numFmtId="0" fontId="0" fillId="3" borderId="8" xfId="0" applyFill="1" applyBorder="1" applyAlignment="1" applyProtection="1">
      <alignment horizontal="center"/>
    </xf>
    <xf numFmtId="0" fontId="0" fillId="4" borderId="8" xfId="0" applyFill="1" applyBorder="1" applyProtection="1"/>
    <xf numFmtId="0" fontId="6" fillId="3" borderId="8" xfId="0" applyFont="1" applyFill="1" applyBorder="1" applyAlignment="1" applyProtection="1">
      <alignment horizontal="left"/>
    </xf>
    <xf numFmtId="0" fontId="0" fillId="3" borderId="8" xfId="0" applyFill="1" applyBorder="1" applyProtection="1"/>
    <xf numFmtId="0" fontId="9" fillId="5" borderId="8" xfId="0" applyFont="1" applyFill="1" applyBorder="1" applyAlignment="1" applyProtection="1">
      <alignment horizontal="center"/>
    </xf>
    <xf numFmtId="0" fontId="6" fillId="4" borderId="9" xfId="0" applyFont="1" applyFill="1" applyBorder="1" applyProtection="1"/>
    <xf numFmtId="0" fontId="14" fillId="3" borderId="8" xfId="0" applyFont="1" applyFill="1" applyBorder="1" applyAlignment="1" applyProtection="1">
      <alignment horizontal="center"/>
    </xf>
    <xf numFmtId="0" fontId="0" fillId="14" borderId="5" xfId="0" applyFill="1" applyBorder="1" applyProtection="1"/>
    <xf numFmtId="0" fontId="0" fillId="14" borderId="7" xfId="0" applyFill="1" applyBorder="1" applyProtection="1"/>
    <xf numFmtId="164" fontId="9" fillId="12" borderId="8" xfId="0" applyNumberFormat="1" applyFont="1" applyFill="1" applyBorder="1" applyProtection="1"/>
    <xf numFmtId="2" fontId="7" fillId="7" borderId="8" xfId="0" applyNumberFormat="1" applyFont="1" applyFill="1" applyBorder="1" applyProtection="1"/>
    <xf numFmtId="2" fontId="6" fillId="7" borderId="8" xfId="0" applyNumberFormat="1" applyFont="1" applyFill="1" applyBorder="1" applyProtection="1"/>
    <xf numFmtId="0" fontId="6" fillId="6" borderId="5" xfId="0" applyFont="1" applyFill="1" applyBorder="1" applyProtection="1"/>
    <xf numFmtId="0" fontId="6" fillId="6" borderId="7" xfId="0" applyFont="1" applyFill="1" applyBorder="1" applyAlignment="1" applyProtection="1">
      <alignment horizontal="left"/>
    </xf>
    <xf numFmtId="0" fontId="15" fillId="13" borderId="0" xfId="0" applyFont="1" applyFill="1" applyBorder="1" applyProtection="1"/>
    <xf numFmtId="0" fontId="20" fillId="13" borderId="0" xfId="0" applyFont="1" applyFill="1" applyBorder="1" applyProtection="1"/>
    <xf numFmtId="0" fontId="30" fillId="11" borderId="1" xfId="0" applyFont="1" applyFill="1" applyBorder="1" applyProtection="1"/>
    <xf numFmtId="0" fontId="30" fillId="11" borderId="2" xfId="0" applyFont="1" applyFill="1" applyBorder="1" applyProtection="1"/>
    <xf numFmtId="0" fontId="0" fillId="13" borderId="2" xfId="0" applyFill="1" applyBorder="1" applyProtection="1"/>
    <xf numFmtId="0" fontId="0" fillId="2" borderId="5" xfId="0" applyFill="1" applyBorder="1" applyProtection="1"/>
    <xf numFmtId="0" fontId="0" fillId="2" borderId="6" xfId="0" applyFill="1" applyBorder="1" applyProtection="1"/>
    <xf numFmtId="0" fontId="21" fillId="2" borderId="6" xfId="0" applyFont="1" applyFill="1" applyBorder="1" applyProtection="1"/>
    <xf numFmtId="0" fontId="22" fillId="2" borderId="6" xfId="0" applyFont="1" applyFill="1" applyBorder="1" applyProtection="1"/>
    <xf numFmtId="0" fontId="22" fillId="2" borderId="7" xfId="0" applyFont="1" applyFill="1" applyBorder="1" applyProtection="1"/>
    <xf numFmtId="0" fontId="22" fillId="13" borderId="2" xfId="0" applyFont="1" applyFill="1" applyBorder="1" applyProtection="1"/>
    <xf numFmtId="0" fontId="1" fillId="13" borderId="0" xfId="0" applyFont="1" applyFill="1" applyBorder="1" applyProtection="1"/>
    <xf numFmtId="0" fontId="10" fillId="13" borderId="0" xfId="0" applyFont="1" applyFill="1" applyBorder="1" applyProtection="1"/>
    <xf numFmtId="0" fontId="2" fillId="13" borderId="0" xfId="0" applyFont="1" applyFill="1" applyBorder="1" applyProtection="1"/>
    <xf numFmtId="0" fontId="3" fillId="13" borderId="0" xfId="0" applyFont="1" applyFill="1" applyBorder="1" applyProtection="1"/>
    <xf numFmtId="0" fontId="4" fillId="13" borderId="0" xfId="0" applyFont="1" applyFill="1" applyBorder="1" applyAlignment="1" applyProtection="1">
      <alignment horizontal="center"/>
    </xf>
    <xf numFmtId="0" fontId="32" fillId="10" borderId="5" xfId="0" applyFont="1" applyFill="1" applyBorder="1" applyAlignment="1" applyProtection="1">
      <alignment horizontal="left"/>
    </xf>
    <xf numFmtId="0" fontId="0" fillId="0" borderId="7" xfId="0" applyBorder="1" applyAlignment="1" applyProtection="1"/>
    <xf numFmtId="0" fontId="7" fillId="3" borderId="5" xfId="0" applyFont="1" applyFill="1" applyBorder="1" applyAlignment="1" applyProtection="1"/>
    <xf numFmtId="0" fontId="9" fillId="4" borderId="5" xfId="0" applyFont="1" applyFill="1" applyBorder="1" applyAlignment="1" applyProtection="1"/>
    <xf numFmtId="0" fontId="0" fillId="0" borderId="6" xfId="0" applyBorder="1" applyAlignment="1" applyProtection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11</xdr:row>
      <xdr:rowOff>47625</xdr:rowOff>
    </xdr:from>
    <xdr:to>
      <xdr:col>4</xdr:col>
      <xdr:colOff>612121</xdr:colOff>
      <xdr:row>12</xdr:row>
      <xdr:rowOff>1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71775" y="2476500"/>
          <a:ext cx="316846" cy="46672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10</xdr:col>
      <xdr:colOff>470428</xdr:colOff>
      <xdr:row>44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3000" contrast="27000"/>
        </a:blip>
        <a:srcRect/>
        <a:stretch>
          <a:fillRect/>
        </a:stretch>
      </xdr:blipFill>
      <xdr:spPr bwMode="auto">
        <a:xfrm>
          <a:off x="762000" y="3810000"/>
          <a:ext cx="7328428" cy="46101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T69"/>
  <sheetViews>
    <sheetView tabSelected="1" workbookViewId="0">
      <selection activeCell="L26" sqref="L26"/>
    </sheetView>
  </sheetViews>
  <sheetFormatPr baseColWidth="10" defaultRowHeight="15"/>
  <cols>
    <col min="1" max="1" width="2" style="6" customWidth="1"/>
    <col min="2" max="2" width="2.85546875" style="6" customWidth="1"/>
    <col min="3" max="3" width="13.5703125" style="6" customWidth="1"/>
    <col min="4" max="4" width="15.5703125" style="6" customWidth="1"/>
    <col min="5" max="5" width="11.140625" style="6" customWidth="1"/>
    <col min="6" max="6" width="7.5703125" style="6" customWidth="1"/>
    <col min="7" max="7" width="8.42578125" style="6" customWidth="1"/>
    <col min="8" max="8" width="11.42578125" style="6" customWidth="1"/>
    <col min="9" max="9" width="9" style="6" customWidth="1"/>
    <col min="10" max="10" width="11.140625" style="6" customWidth="1"/>
    <col min="11" max="11" width="4" style="6" customWidth="1"/>
    <col min="12" max="12" width="15.5703125" style="6" customWidth="1"/>
    <col min="13" max="13" width="26.7109375" style="6" customWidth="1"/>
    <col min="14" max="14" width="8" style="6" customWidth="1"/>
    <col min="15" max="15" width="12" style="6" customWidth="1"/>
    <col min="16" max="16" width="8" style="6" customWidth="1"/>
    <col min="17" max="16384" width="11.42578125" style="6"/>
  </cols>
  <sheetData>
    <row r="1" spans="2:18" ht="6.75" customHeight="1"/>
    <row r="2" spans="2:18" ht="15" customHeight="1">
      <c r="B2" s="85"/>
      <c r="C2" s="125"/>
      <c r="D2" s="125"/>
      <c r="E2" s="126" t="s">
        <v>24</v>
      </c>
      <c r="F2" s="127"/>
      <c r="G2" s="128"/>
      <c r="H2" s="129"/>
      <c r="I2" s="129"/>
      <c r="J2" s="129"/>
      <c r="K2" s="129"/>
      <c r="L2" s="130"/>
      <c r="M2" s="131"/>
      <c r="N2" s="73"/>
      <c r="O2" s="76"/>
    </row>
    <row r="3" spans="2:18">
      <c r="B3" s="86"/>
      <c r="C3" s="70"/>
      <c r="D3" s="70"/>
      <c r="E3" s="58"/>
      <c r="F3" s="70"/>
      <c r="G3" s="62"/>
      <c r="H3" s="62"/>
      <c r="I3" s="62"/>
      <c r="J3" s="62"/>
      <c r="K3" s="132"/>
      <c r="L3" s="133"/>
      <c r="M3" s="134"/>
      <c r="N3" s="72"/>
      <c r="O3" s="77"/>
      <c r="P3" s="7"/>
      <c r="Q3" s="8"/>
      <c r="R3" s="9"/>
    </row>
    <row r="4" spans="2:18">
      <c r="B4" s="86"/>
      <c r="C4" s="140" t="s">
        <v>28</v>
      </c>
      <c r="D4" s="141"/>
      <c r="E4" s="141"/>
      <c r="F4" s="141"/>
      <c r="G4" s="141"/>
      <c r="H4" s="141"/>
      <c r="I4" s="141"/>
      <c r="J4" s="138"/>
      <c r="K4" s="132"/>
      <c r="L4" s="123" t="s">
        <v>66</v>
      </c>
      <c r="M4" s="124"/>
      <c r="N4" s="91"/>
      <c r="O4" s="77"/>
      <c r="P4" s="7"/>
      <c r="Q4" s="7"/>
      <c r="R4" s="9"/>
    </row>
    <row r="5" spans="2:18" ht="18" customHeight="1">
      <c r="B5" s="86"/>
      <c r="C5" s="139" t="s">
        <v>25</v>
      </c>
      <c r="D5" s="138"/>
      <c r="E5" s="42" t="s">
        <v>0</v>
      </c>
      <c r="F5" s="42" t="s">
        <v>1</v>
      </c>
      <c r="G5" s="42" t="s">
        <v>2</v>
      </c>
      <c r="H5" s="111" t="s">
        <v>22</v>
      </c>
      <c r="I5" s="42" t="s">
        <v>3</v>
      </c>
      <c r="J5" s="42" t="s">
        <v>4</v>
      </c>
      <c r="K5" s="135"/>
      <c r="L5" s="92" t="s">
        <v>29</v>
      </c>
      <c r="M5" s="93"/>
      <c r="N5" s="10">
        <v>30</v>
      </c>
      <c r="O5" s="77"/>
      <c r="P5" s="7"/>
      <c r="Q5" s="7"/>
      <c r="R5" s="9"/>
    </row>
    <row r="6" spans="2:18" ht="18" customHeight="1">
      <c r="B6" s="86"/>
      <c r="C6" s="32" t="s">
        <v>33</v>
      </c>
      <c r="D6" s="34"/>
      <c r="E6" s="31">
        <v>14</v>
      </c>
      <c r="F6" s="31">
        <v>16</v>
      </c>
      <c r="G6" s="31">
        <v>18</v>
      </c>
      <c r="H6" s="31">
        <v>20</v>
      </c>
      <c r="I6" s="31">
        <v>22</v>
      </c>
      <c r="J6" s="31">
        <v>24</v>
      </c>
      <c r="K6" s="136"/>
      <c r="L6" s="94" t="s">
        <v>30</v>
      </c>
      <c r="M6" s="95"/>
      <c r="N6" s="11">
        <v>28</v>
      </c>
      <c r="O6" s="77"/>
      <c r="P6" s="12"/>
      <c r="Q6" s="8"/>
      <c r="R6" s="13"/>
    </row>
    <row r="7" spans="2:18" ht="18" customHeight="1">
      <c r="B7" s="86"/>
      <c r="C7" s="32" t="s">
        <v>35</v>
      </c>
      <c r="D7" s="34"/>
      <c r="E7" s="31">
        <v>3</v>
      </c>
      <c r="F7" s="31">
        <v>3.2</v>
      </c>
      <c r="G7" s="31">
        <v>3.4</v>
      </c>
      <c r="H7" s="31">
        <v>3.6</v>
      </c>
      <c r="I7" s="31">
        <v>3.8</v>
      </c>
      <c r="J7" s="31">
        <v>4</v>
      </c>
      <c r="K7" s="136"/>
      <c r="L7" s="92" t="s">
        <v>31</v>
      </c>
      <c r="M7" s="95"/>
      <c r="N7" s="10">
        <v>6</v>
      </c>
      <c r="O7" s="77"/>
      <c r="P7" s="7"/>
      <c r="Q7" s="8"/>
      <c r="R7" s="9"/>
    </row>
    <row r="8" spans="2:18">
      <c r="B8" s="86"/>
      <c r="C8" s="32" t="s">
        <v>53</v>
      </c>
      <c r="D8" s="34"/>
      <c r="E8" s="33">
        <v>7</v>
      </c>
      <c r="F8" s="31">
        <v>8</v>
      </c>
      <c r="G8" s="31">
        <v>9</v>
      </c>
      <c r="H8" s="31">
        <v>9.5</v>
      </c>
      <c r="I8" s="31">
        <v>10</v>
      </c>
      <c r="J8" s="31">
        <v>11</v>
      </c>
      <c r="K8" s="136"/>
      <c r="L8" s="92" t="s">
        <v>14</v>
      </c>
      <c r="M8" s="95"/>
      <c r="N8" s="10">
        <v>600</v>
      </c>
      <c r="O8" s="77"/>
      <c r="P8" s="7"/>
      <c r="Q8" s="8"/>
      <c r="R8" s="9"/>
    </row>
    <row r="9" spans="2:18">
      <c r="B9" s="86"/>
      <c r="C9" s="32" t="s">
        <v>34</v>
      </c>
      <c r="D9" s="34"/>
      <c r="E9" s="33">
        <v>350</v>
      </c>
      <c r="F9" s="31">
        <v>370</v>
      </c>
      <c r="G9" s="31">
        <v>380</v>
      </c>
      <c r="H9" s="31">
        <v>390</v>
      </c>
      <c r="I9" s="31">
        <v>410</v>
      </c>
      <c r="J9" s="31">
        <v>420</v>
      </c>
      <c r="K9" s="136"/>
      <c r="L9" s="92" t="s">
        <v>32</v>
      </c>
      <c r="M9" s="95"/>
      <c r="N9" s="10">
        <v>190</v>
      </c>
      <c r="O9" s="78"/>
      <c r="P9" s="14"/>
      <c r="Q9" s="15"/>
      <c r="R9" s="14"/>
    </row>
    <row r="10" spans="2:18">
      <c r="B10" s="86"/>
      <c r="C10" s="35" t="s">
        <v>26</v>
      </c>
      <c r="D10" s="35"/>
      <c r="E10" s="35" t="s">
        <v>27</v>
      </c>
      <c r="F10" s="35"/>
      <c r="G10" s="36"/>
      <c r="H10" s="36"/>
      <c r="I10" s="36"/>
      <c r="J10" s="36"/>
      <c r="K10" s="63"/>
      <c r="L10" s="92" t="s">
        <v>79</v>
      </c>
      <c r="M10" s="95"/>
      <c r="N10" s="16">
        <v>600</v>
      </c>
      <c r="O10" s="79"/>
      <c r="P10" s="14"/>
      <c r="Q10" s="15"/>
      <c r="R10" s="17"/>
    </row>
    <row r="11" spans="2:18">
      <c r="B11" s="86"/>
      <c r="C11" s="37" t="s">
        <v>5</v>
      </c>
      <c r="D11" s="34"/>
      <c r="E11" s="38" t="s">
        <v>42</v>
      </c>
      <c r="F11" s="38" t="s">
        <v>8</v>
      </c>
      <c r="G11" s="38" t="s">
        <v>7</v>
      </c>
      <c r="H11" s="38" t="s">
        <v>9</v>
      </c>
      <c r="I11" s="38" t="s">
        <v>11</v>
      </c>
      <c r="J11" s="38" t="s">
        <v>49</v>
      </c>
      <c r="K11" s="63"/>
      <c r="L11" s="92" t="s">
        <v>36</v>
      </c>
      <c r="M11" s="95"/>
      <c r="N11" s="10">
        <v>380</v>
      </c>
      <c r="O11" s="77"/>
      <c r="P11" s="7"/>
      <c r="Q11" s="8"/>
      <c r="R11" s="9"/>
    </row>
    <row r="12" spans="2:18" ht="20.25" customHeight="1">
      <c r="B12" s="86"/>
      <c r="C12" s="37" t="s">
        <v>6</v>
      </c>
      <c r="D12" s="34"/>
      <c r="E12" s="39" t="s">
        <v>23</v>
      </c>
      <c r="F12" s="40" t="s">
        <v>44</v>
      </c>
      <c r="G12" s="41" t="s">
        <v>43</v>
      </c>
      <c r="H12" s="40" t="s">
        <v>10</v>
      </c>
      <c r="I12" s="40" t="s">
        <v>12</v>
      </c>
      <c r="J12" s="40" t="s">
        <v>13</v>
      </c>
      <c r="K12" s="63"/>
      <c r="L12" s="96" t="s">
        <v>37</v>
      </c>
      <c r="M12" s="95"/>
      <c r="N12" s="10">
        <v>18</v>
      </c>
      <c r="O12" s="77"/>
      <c r="P12" s="18"/>
      <c r="Q12" s="19"/>
      <c r="R12" s="9"/>
    </row>
    <row r="13" spans="2:18" ht="17.25" customHeight="1">
      <c r="B13" s="86"/>
      <c r="C13" s="114"/>
      <c r="D13" s="115"/>
      <c r="E13" s="113">
        <v>1.3</v>
      </c>
      <c r="F13" s="33">
        <v>1.35</v>
      </c>
      <c r="G13" s="33">
        <v>1.5</v>
      </c>
      <c r="H13" s="33">
        <v>1.1000000000000001</v>
      </c>
      <c r="I13" s="33">
        <v>0.8</v>
      </c>
      <c r="J13" s="33">
        <v>1.3</v>
      </c>
      <c r="K13" s="57"/>
      <c r="L13" s="92" t="s">
        <v>38</v>
      </c>
      <c r="M13" s="93"/>
      <c r="N13" s="20">
        <v>3.4</v>
      </c>
      <c r="O13" s="78"/>
      <c r="P13" s="14"/>
      <c r="Q13" s="14"/>
      <c r="R13" s="21"/>
    </row>
    <row r="14" spans="2:18">
      <c r="B14" s="86"/>
      <c r="C14" s="36" t="s">
        <v>54</v>
      </c>
      <c r="D14" s="36"/>
      <c r="E14" s="112"/>
      <c r="F14" s="62"/>
      <c r="G14" s="63"/>
      <c r="H14" s="64"/>
      <c r="I14" s="62"/>
      <c r="J14" s="62"/>
      <c r="K14" s="63"/>
      <c r="L14" s="92" t="s">
        <v>39</v>
      </c>
      <c r="M14" s="95"/>
      <c r="N14" s="23">
        <v>9</v>
      </c>
      <c r="O14" s="80"/>
      <c r="P14" s="14"/>
      <c r="Q14" s="15"/>
      <c r="R14" s="17"/>
    </row>
    <row r="15" spans="2:18">
      <c r="B15" s="86"/>
      <c r="C15" s="42" t="s">
        <v>15</v>
      </c>
      <c r="D15" s="42" t="s">
        <v>16</v>
      </c>
      <c r="E15" s="42" t="s">
        <v>17</v>
      </c>
      <c r="F15" s="66"/>
      <c r="G15" s="67"/>
      <c r="H15" s="64"/>
      <c r="I15" s="63"/>
      <c r="J15" s="62"/>
      <c r="K15" s="63"/>
      <c r="L15" s="92" t="s">
        <v>40</v>
      </c>
      <c r="M15" s="93"/>
      <c r="N15" s="116">
        <v>2900</v>
      </c>
      <c r="O15" s="81"/>
      <c r="P15" s="14"/>
      <c r="Q15" s="22"/>
      <c r="R15" s="17"/>
    </row>
    <row r="16" spans="2:18">
      <c r="B16" s="86"/>
      <c r="C16" s="107">
        <v>1</v>
      </c>
      <c r="D16" s="107">
        <v>0.8</v>
      </c>
      <c r="E16" s="107">
        <v>0</v>
      </c>
      <c r="F16" s="63"/>
      <c r="G16" s="67"/>
      <c r="H16" s="63"/>
      <c r="I16" s="63"/>
      <c r="J16" s="63"/>
      <c r="K16" s="63"/>
      <c r="L16" s="92" t="s">
        <v>41</v>
      </c>
      <c r="M16" s="95"/>
      <c r="N16" s="51">
        <v>2</v>
      </c>
      <c r="O16" s="79"/>
      <c r="P16" s="14"/>
      <c r="R16" s="17"/>
    </row>
    <row r="17" spans="2:20">
      <c r="B17" s="86"/>
      <c r="C17" s="36" t="s">
        <v>71</v>
      </c>
      <c r="D17" s="108"/>
      <c r="E17" s="108"/>
      <c r="F17" s="63"/>
      <c r="G17" s="63"/>
      <c r="H17" s="63"/>
      <c r="I17" s="63"/>
      <c r="J17" s="63"/>
      <c r="K17" s="63"/>
      <c r="L17" s="97" t="s">
        <v>46</v>
      </c>
      <c r="M17" s="98"/>
      <c r="N17" s="51">
        <v>1.3</v>
      </c>
      <c r="O17" s="82"/>
      <c r="P17" s="14"/>
      <c r="Q17" s="15"/>
      <c r="R17" s="17"/>
    </row>
    <row r="18" spans="2:20" ht="15.75">
      <c r="B18" s="86"/>
      <c r="C18" s="43" t="s">
        <v>51</v>
      </c>
      <c r="D18" s="44"/>
      <c r="E18" s="45" t="s">
        <v>52</v>
      </c>
      <c r="F18" s="68"/>
      <c r="G18" s="63"/>
      <c r="H18" s="63"/>
      <c r="I18" s="63"/>
      <c r="J18" s="63"/>
      <c r="K18" s="63"/>
      <c r="L18" s="97" t="s">
        <v>47</v>
      </c>
      <c r="M18" s="98"/>
      <c r="N18" s="51">
        <v>1.35</v>
      </c>
      <c r="O18" s="82"/>
      <c r="P18" s="14"/>
      <c r="R18" s="17"/>
    </row>
    <row r="19" spans="2:20">
      <c r="B19" s="86"/>
      <c r="C19" s="34" t="s">
        <v>55</v>
      </c>
      <c r="D19" s="31">
        <v>1</v>
      </c>
      <c r="E19" s="34" t="s">
        <v>63</v>
      </c>
      <c r="F19" s="62"/>
      <c r="G19" s="63"/>
      <c r="H19" s="68"/>
      <c r="I19" s="69"/>
      <c r="J19" s="68"/>
      <c r="K19" s="62"/>
      <c r="L19" s="99" t="s">
        <v>48</v>
      </c>
      <c r="M19" s="100"/>
      <c r="N19" s="51">
        <v>1.5</v>
      </c>
      <c r="O19" s="82"/>
      <c r="P19" s="14"/>
      <c r="R19" s="17"/>
    </row>
    <row r="20" spans="2:20" ht="14.25" customHeight="1">
      <c r="B20" s="86"/>
      <c r="C20" s="34" t="s">
        <v>56</v>
      </c>
      <c r="D20" s="33">
        <v>0</v>
      </c>
      <c r="E20" s="109"/>
      <c r="F20" s="63"/>
      <c r="G20" s="63"/>
      <c r="H20" s="70"/>
      <c r="I20" s="69"/>
      <c r="J20" s="62"/>
      <c r="K20" s="71"/>
      <c r="L20" s="101" t="s">
        <v>45</v>
      </c>
      <c r="M20" s="102"/>
      <c r="N20" s="52">
        <v>1.1000000000000001</v>
      </c>
      <c r="O20" s="82"/>
      <c r="P20" s="24"/>
      <c r="Q20" s="25"/>
      <c r="R20" s="26"/>
    </row>
    <row r="21" spans="2:20" ht="17.25" customHeight="1">
      <c r="B21" s="86"/>
      <c r="C21" s="34" t="s">
        <v>57</v>
      </c>
      <c r="D21" s="31">
        <v>1</v>
      </c>
      <c r="E21" s="110"/>
      <c r="F21" s="63"/>
      <c r="G21" s="63"/>
      <c r="H21" s="62"/>
      <c r="I21" s="71"/>
      <c r="J21" s="63"/>
      <c r="K21" s="67"/>
      <c r="L21" s="101" t="s">
        <v>81</v>
      </c>
      <c r="M21" s="100"/>
      <c r="N21" s="51">
        <v>0.8</v>
      </c>
      <c r="O21" s="83"/>
      <c r="P21" s="14"/>
      <c r="Q21" s="15"/>
      <c r="R21" s="17"/>
    </row>
    <row r="22" spans="2:20" ht="15.75">
      <c r="B22" s="86"/>
      <c r="C22" s="57"/>
      <c r="D22" s="57"/>
      <c r="E22" s="57"/>
      <c r="F22" s="63"/>
      <c r="G22" s="63"/>
      <c r="H22" s="63"/>
      <c r="I22" s="63"/>
      <c r="J22" s="63"/>
      <c r="K22" s="63"/>
      <c r="L22" s="99" t="s">
        <v>50</v>
      </c>
      <c r="M22" s="103"/>
      <c r="N22" s="53">
        <v>1.3</v>
      </c>
      <c r="O22" s="82"/>
      <c r="P22" s="24"/>
      <c r="Q22" s="27"/>
      <c r="R22" s="24"/>
    </row>
    <row r="23" spans="2:20" ht="15.75">
      <c r="B23" s="86"/>
      <c r="C23" s="137" t="s">
        <v>67</v>
      </c>
      <c r="D23" s="138"/>
      <c r="E23" s="104"/>
      <c r="F23" s="62"/>
      <c r="G23" s="63"/>
      <c r="H23" s="63"/>
      <c r="I23" s="63"/>
      <c r="J23" s="63"/>
      <c r="K23" s="63"/>
      <c r="L23" s="97" t="s">
        <v>75</v>
      </c>
      <c r="M23" s="98"/>
      <c r="N23" s="10">
        <v>0.8</v>
      </c>
      <c r="O23" s="82"/>
      <c r="P23" s="9"/>
      <c r="Q23" s="13"/>
      <c r="R23" s="13"/>
      <c r="T23" s="6">
        <v>300</v>
      </c>
    </row>
    <row r="24" spans="2:20">
      <c r="B24" s="86"/>
      <c r="C24" s="46" t="s">
        <v>70</v>
      </c>
      <c r="D24" s="50"/>
      <c r="E24" s="46">
        <f>((N8-N9)/2)+2</f>
        <v>207</v>
      </c>
      <c r="F24" s="63"/>
      <c r="G24" s="63"/>
      <c r="H24" s="63"/>
      <c r="I24" s="63"/>
      <c r="J24" s="63"/>
      <c r="K24" s="63"/>
      <c r="L24" s="97" t="s">
        <v>62</v>
      </c>
      <c r="M24" s="98"/>
      <c r="N24" s="10">
        <v>1</v>
      </c>
      <c r="O24" s="82"/>
      <c r="P24" s="9"/>
      <c r="Q24" s="13"/>
      <c r="R24" s="13"/>
    </row>
    <row r="25" spans="2:20">
      <c r="B25" s="86"/>
      <c r="C25" s="46" t="s">
        <v>73</v>
      </c>
      <c r="D25" s="47"/>
      <c r="E25" s="48">
        <f>N15*3*(3*N9/N8)*(N7/1000)*(E24/1000)+(N11*(N5/1000)*(N6/1000))</f>
        <v>10.584330000000001</v>
      </c>
      <c r="F25" s="121"/>
      <c r="G25" s="63"/>
      <c r="H25" s="63"/>
      <c r="I25" s="63"/>
      <c r="J25" s="63"/>
      <c r="K25" s="63"/>
      <c r="L25" s="97" t="s">
        <v>72</v>
      </c>
      <c r="M25" s="98"/>
      <c r="N25" s="10">
        <v>0.4</v>
      </c>
      <c r="O25" s="82"/>
    </row>
    <row r="26" spans="2:20">
      <c r="B26" s="86"/>
      <c r="C26" s="46" t="s">
        <v>69</v>
      </c>
      <c r="D26" s="46"/>
      <c r="E26" s="56">
        <f>N23*100*(E24/1000)+(N25*100)*(E24/1000)</f>
        <v>24.839999999999996</v>
      </c>
      <c r="F26" s="121"/>
      <c r="G26" s="63"/>
      <c r="H26" s="63"/>
      <c r="I26" s="63"/>
      <c r="J26" s="63"/>
      <c r="K26" s="63"/>
      <c r="L26" s="62" t="s">
        <v>80</v>
      </c>
      <c r="M26" s="63"/>
      <c r="N26" s="65"/>
      <c r="O26" s="82"/>
    </row>
    <row r="27" spans="2:20" ht="15.75">
      <c r="B27" s="86"/>
      <c r="C27" s="46" t="s">
        <v>68</v>
      </c>
      <c r="D27" s="47"/>
      <c r="E27" s="48">
        <f>1.35*E25+1.5*E26</f>
        <v>51.548845499999992</v>
      </c>
      <c r="F27" s="121"/>
      <c r="G27" s="63"/>
      <c r="H27" s="63"/>
      <c r="I27" s="63"/>
      <c r="J27" s="63"/>
      <c r="K27" s="63"/>
      <c r="L27" s="88" t="s">
        <v>64</v>
      </c>
      <c r="M27" s="88"/>
      <c r="N27" s="89"/>
      <c r="O27" s="82"/>
    </row>
    <row r="28" spans="2:20">
      <c r="B28" s="86"/>
      <c r="C28" s="46" t="s">
        <v>18</v>
      </c>
      <c r="D28" s="49"/>
      <c r="E28" s="48">
        <f>((E27/100)*(N10/10)^2)/8</f>
        <v>231.96980474999998</v>
      </c>
      <c r="F28" s="122"/>
      <c r="G28" s="63"/>
      <c r="H28" s="63"/>
      <c r="I28" s="63"/>
      <c r="J28" s="63"/>
      <c r="K28" s="63"/>
      <c r="L28" s="90" t="s">
        <v>20</v>
      </c>
      <c r="M28" s="55"/>
      <c r="N28" s="117">
        <f>E28/(E30*E32)</f>
        <v>0.37358567297657697</v>
      </c>
      <c r="O28" s="82"/>
    </row>
    <row r="29" spans="2:20">
      <c r="B29" s="86"/>
      <c r="C29" s="105" t="s">
        <v>77</v>
      </c>
      <c r="D29" s="106"/>
      <c r="E29" s="48">
        <f>((E27/100)*(N10/10))/2</f>
        <v>15.464653649999999</v>
      </c>
      <c r="F29" s="121"/>
      <c r="G29" s="63"/>
      <c r="H29" s="63"/>
      <c r="I29" s="63"/>
      <c r="J29" s="63"/>
      <c r="K29" s="63"/>
      <c r="L29" s="54" t="s">
        <v>21</v>
      </c>
      <c r="M29" s="55"/>
      <c r="N29" s="118">
        <f>(1.5*E29)/((N5/10)*(N6/10)*E33)</f>
        <v>0.11998692790894765</v>
      </c>
      <c r="O29" s="82"/>
    </row>
    <row r="30" spans="2:20">
      <c r="B30" s="86"/>
      <c r="C30" s="46" t="s">
        <v>74</v>
      </c>
      <c r="D30" s="47"/>
      <c r="E30" s="56">
        <f>(N5/10)*(N6/10)^2/6</f>
        <v>3.9199999999999995</v>
      </c>
      <c r="F30" s="121"/>
      <c r="G30" s="63"/>
      <c r="H30" s="63"/>
      <c r="I30" s="63"/>
      <c r="J30" s="63"/>
      <c r="K30" s="63"/>
      <c r="L30" s="119" t="s">
        <v>65</v>
      </c>
      <c r="M30" s="120">
        <f>(N10/10)/300</f>
        <v>0.2</v>
      </c>
      <c r="N30" s="118">
        <f>(5*(E27/100)*(N10/10)^4)/(384*N14*10000*E31)</f>
        <v>0.1761189601175292</v>
      </c>
      <c r="O30" s="82"/>
    </row>
    <row r="31" spans="2:20">
      <c r="B31" s="86"/>
      <c r="C31" s="46" t="s">
        <v>19</v>
      </c>
      <c r="D31" s="46"/>
      <c r="E31" s="46">
        <f>(N5/10)*(N6/10)^3/12</f>
        <v>5.4879999999999987</v>
      </c>
      <c r="F31" s="64"/>
      <c r="G31" s="63"/>
      <c r="H31" s="63"/>
      <c r="I31" s="63"/>
      <c r="J31" s="63"/>
      <c r="K31" s="63"/>
      <c r="L31" s="63"/>
      <c r="M31" s="63"/>
      <c r="N31" s="65"/>
      <c r="O31" s="82"/>
    </row>
    <row r="32" spans="2:20">
      <c r="B32" s="86"/>
      <c r="C32" s="46" t="s">
        <v>76</v>
      </c>
      <c r="D32" s="47"/>
      <c r="E32" s="56">
        <f>(N23*N12*10*N17*N20)/N22</f>
        <v>158.40000000000003</v>
      </c>
      <c r="F32" s="64"/>
      <c r="G32" s="63"/>
      <c r="H32" s="63"/>
      <c r="I32" s="63"/>
      <c r="J32" s="63"/>
      <c r="K32" s="63"/>
      <c r="L32" s="63"/>
      <c r="M32" s="63"/>
      <c r="N32" s="65"/>
      <c r="O32" s="82"/>
    </row>
    <row r="33" spans="2:15">
      <c r="B33" s="86"/>
      <c r="C33" s="46" t="s">
        <v>78</v>
      </c>
      <c r="D33" s="47"/>
      <c r="E33" s="48">
        <f>(N23*N13*10*N20)/N22</f>
        <v>23.015384615384619</v>
      </c>
      <c r="F33" s="121"/>
      <c r="G33" s="63"/>
      <c r="H33" s="63"/>
      <c r="I33" s="63"/>
      <c r="J33" s="63"/>
      <c r="K33" s="63"/>
      <c r="L33" s="63"/>
      <c r="M33" s="63"/>
      <c r="N33" s="65"/>
      <c r="O33" s="82"/>
    </row>
    <row r="34" spans="2:15">
      <c r="B34" s="87"/>
      <c r="C34" s="61"/>
      <c r="D34" s="59"/>
      <c r="E34" s="60"/>
      <c r="F34" s="74"/>
      <c r="G34" s="75"/>
      <c r="H34" s="75"/>
      <c r="I34" s="75"/>
      <c r="J34" s="75"/>
      <c r="K34" s="75"/>
      <c r="L34" s="75"/>
      <c r="M34" s="75"/>
      <c r="N34" s="75"/>
      <c r="O34" s="84"/>
    </row>
    <row r="35" spans="2:15">
      <c r="D35" s="7"/>
      <c r="E35" s="8"/>
      <c r="F35" s="9"/>
    </row>
    <row r="36" spans="2:15">
      <c r="D36" s="18"/>
      <c r="E36" s="19"/>
      <c r="F36" s="9"/>
    </row>
    <row r="37" spans="2:15">
      <c r="D37" s="14"/>
      <c r="E37" s="14"/>
      <c r="F37" s="21"/>
    </row>
    <row r="38" spans="2:15">
      <c r="D38" s="14"/>
      <c r="E38" s="14"/>
      <c r="F38" s="28"/>
    </row>
    <row r="39" spans="2:15">
      <c r="D39" s="14"/>
      <c r="E39" s="15"/>
      <c r="F39" s="17"/>
    </row>
    <row r="40" spans="2:15">
      <c r="D40" s="14"/>
      <c r="E40" s="22"/>
      <c r="F40" s="17"/>
    </row>
    <row r="41" spans="2:15">
      <c r="D41" s="14"/>
      <c r="F41" s="17"/>
    </row>
    <row r="42" spans="2:15">
      <c r="D42" s="14"/>
      <c r="E42" s="15"/>
      <c r="F42" s="17"/>
    </row>
    <row r="43" spans="2:15">
      <c r="D43" s="14"/>
      <c r="F43" s="17"/>
    </row>
    <row r="44" spans="2:15">
      <c r="D44" s="14"/>
      <c r="F44" s="17"/>
    </row>
    <row r="45" spans="2:15">
      <c r="D45" s="24"/>
      <c r="E45" s="25"/>
      <c r="F45" s="26"/>
    </row>
    <row r="46" spans="2:15">
      <c r="D46" s="14"/>
      <c r="E46" s="15"/>
      <c r="F46" s="17"/>
    </row>
    <row r="47" spans="2:15">
      <c r="D47" s="24"/>
      <c r="E47" s="27"/>
      <c r="F47" s="24"/>
    </row>
    <row r="48" spans="2:15">
      <c r="D48" s="9"/>
      <c r="E48" s="13"/>
      <c r="F48" s="13"/>
    </row>
    <row r="49" spans="3:11">
      <c r="D49" s="9"/>
      <c r="E49" s="13"/>
      <c r="F49" s="13"/>
    </row>
    <row r="55" spans="3:11">
      <c r="D55" s="29"/>
      <c r="E55" s="29"/>
      <c r="F55" s="29"/>
      <c r="G55" s="29"/>
      <c r="H55" s="29"/>
      <c r="I55" s="29"/>
      <c r="J55" s="29"/>
      <c r="K55" s="29"/>
    </row>
    <row r="56" spans="3:11">
      <c r="D56" s="29"/>
      <c r="E56" s="29"/>
      <c r="F56" s="29"/>
      <c r="G56" s="29"/>
      <c r="H56" s="29"/>
      <c r="I56" s="29"/>
      <c r="J56" s="29"/>
      <c r="K56" s="29"/>
    </row>
    <row r="57" spans="3:11">
      <c r="D57" s="29"/>
      <c r="E57" s="29"/>
      <c r="F57" s="29"/>
      <c r="G57" s="29"/>
      <c r="H57" s="29"/>
      <c r="I57" s="29"/>
      <c r="J57" s="29"/>
      <c r="K57" s="29"/>
    </row>
    <row r="58" spans="3:11">
      <c r="D58" s="29"/>
      <c r="E58" s="29"/>
      <c r="F58" s="29"/>
      <c r="G58" s="29"/>
      <c r="H58" s="29"/>
      <c r="I58" s="29"/>
      <c r="J58" s="29"/>
      <c r="K58" s="29"/>
    </row>
    <row r="59" spans="3:11">
      <c r="D59" s="29"/>
      <c r="E59" s="29"/>
      <c r="F59" s="29"/>
      <c r="G59" s="29"/>
      <c r="H59" s="29"/>
      <c r="I59" s="29"/>
      <c r="J59" s="29"/>
      <c r="K59" s="29"/>
    </row>
    <row r="60" spans="3:11">
      <c r="D60" s="29"/>
      <c r="E60" s="29"/>
      <c r="F60" s="29"/>
      <c r="G60" s="29"/>
      <c r="H60" s="29"/>
      <c r="I60" s="29"/>
      <c r="J60" s="29"/>
      <c r="K60" s="29"/>
    </row>
    <row r="61" spans="3:11">
      <c r="D61" s="29"/>
      <c r="E61" s="29"/>
      <c r="F61" s="29"/>
      <c r="G61" s="29"/>
      <c r="H61" s="29"/>
      <c r="I61" s="29"/>
      <c r="J61" s="29"/>
      <c r="K61" s="29"/>
    </row>
    <row r="62" spans="3:11">
      <c r="D62" s="29"/>
      <c r="E62" s="29"/>
      <c r="F62" s="29"/>
      <c r="G62" s="29"/>
      <c r="H62" s="29"/>
      <c r="I62" s="29"/>
      <c r="J62" s="29"/>
      <c r="K62" s="29"/>
    </row>
    <row r="63" spans="3:11">
      <c r="D63" s="29"/>
      <c r="E63" s="29"/>
      <c r="F63" s="29"/>
      <c r="G63" s="29"/>
      <c r="H63" s="29"/>
      <c r="I63" s="29"/>
      <c r="J63" s="29"/>
      <c r="K63" s="29"/>
    </row>
    <row r="64" spans="3:11">
      <c r="C64" s="30"/>
      <c r="D64" s="29"/>
      <c r="E64" s="29"/>
      <c r="F64" s="29"/>
      <c r="G64" s="29"/>
      <c r="H64" s="29"/>
      <c r="I64" s="29"/>
      <c r="J64" s="29"/>
      <c r="K64" s="29"/>
    </row>
    <row r="65" spans="3:11">
      <c r="C65" s="30"/>
      <c r="D65" s="29"/>
      <c r="E65" s="29"/>
      <c r="F65" s="29"/>
      <c r="G65" s="29"/>
      <c r="H65" s="29"/>
      <c r="I65" s="29"/>
      <c r="J65" s="29"/>
      <c r="K65" s="29"/>
    </row>
    <row r="66" spans="3:11">
      <c r="C66" s="30"/>
      <c r="D66" s="29"/>
      <c r="E66" s="29"/>
      <c r="F66" s="29"/>
      <c r="G66" s="29"/>
      <c r="H66" s="29"/>
      <c r="I66" s="29"/>
      <c r="J66" s="29"/>
      <c r="K66" s="29"/>
    </row>
    <row r="67" spans="3:11">
      <c r="C67" s="30"/>
      <c r="D67" s="29"/>
      <c r="E67" s="29"/>
      <c r="F67" s="29"/>
      <c r="G67" s="29"/>
      <c r="H67" s="29"/>
      <c r="I67" s="29"/>
      <c r="J67" s="29"/>
      <c r="K67" s="29"/>
    </row>
    <row r="68" spans="3:11">
      <c r="C68" s="30"/>
      <c r="D68" s="29"/>
      <c r="E68" s="29"/>
      <c r="F68" s="29"/>
      <c r="G68" s="29"/>
      <c r="H68" s="29"/>
      <c r="I68" s="29"/>
      <c r="J68" s="29"/>
      <c r="K68" s="29"/>
    </row>
    <row r="69" spans="3:11">
      <c r="C69" s="30"/>
      <c r="D69" s="29"/>
      <c r="E69" s="29"/>
      <c r="F69" s="29"/>
      <c r="G69" s="29"/>
      <c r="H69" s="29"/>
      <c r="I69" s="29"/>
      <c r="J69" s="29"/>
      <c r="K69" s="29"/>
    </row>
  </sheetData>
  <sheetProtection sheet="1" objects="1" scenarios="1"/>
  <mergeCells count="3">
    <mergeCell ref="C23:D23"/>
    <mergeCell ref="C5:D5"/>
    <mergeCell ref="C4:J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2:J35"/>
  <sheetViews>
    <sheetView topLeftCell="A13" workbookViewId="0">
      <selection activeCell="L36" sqref="L36"/>
    </sheetView>
  </sheetViews>
  <sheetFormatPr baseColWidth="10" defaultRowHeight="15"/>
  <sheetData>
    <row r="2" spans="2:10">
      <c r="B2" t="s">
        <v>61</v>
      </c>
    </row>
    <row r="3" spans="2:10">
      <c r="B3" t="s">
        <v>59</v>
      </c>
    </row>
    <row r="4" spans="2:10">
      <c r="B4" t="s">
        <v>60</v>
      </c>
    </row>
    <row r="5" spans="2:10">
      <c r="B5" s="4" t="s">
        <v>58</v>
      </c>
      <c r="C5" s="3">
        <v>1</v>
      </c>
      <c r="D5" s="3">
        <v>2</v>
      </c>
      <c r="E5" s="3">
        <v>3</v>
      </c>
      <c r="F5" s="3">
        <v>4</v>
      </c>
      <c r="G5" s="3">
        <v>5</v>
      </c>
      <c r="H5" s="3">
        <v>6</v>
      </c>
      <c r="I5" s="3">
        <v>7</v>
      </c>
      <c r="J5" s="1"/>
    </row>
    <row r="6" spans="2:10">
      <c r="B6" s="4">
        <v>0</v>
      </c>
      <c r="C6" s="2">
        <v>0.3</v>
      </c>
      <c r="D6" s="2">
        <v>0.4</v>
      </c>
      <c r="E6" s="2">
        <v>0.2</v>
      </c>
      <c r="F6" s="2">
        <v>0.2</v>
      </c>
      <c r="G6" s="2">
        <v>0.2</v>
      </c>
      <c r="H6" s="2">
        <v>0.2</v>
      </c>
      <c r="I6" s="2">
        <v>0.2</v>
      </c>
      <c r="J6" s="1"/>
    </row>
    <row r="7" spans="2:10">
      <c r="B7" s="4">
        <v>200</v>
      </c>
      <c r="C7" s="2">
        <v>0.5</v>
      </c>
      <c r="D7" s="2">
        <v>0.5</v>
      </c>
      <c r="E7" s="2">
        <v>0.2</v>
      </c>
      <c r="F7" s="2">
        <v>0.2</v>
      </c>
      <c r="G7" s="2">
        <v>0.3</v>
      </c>
      <c r="H7" s="2">
        <v>0.2</v>
      </c>
      <c r="I7" s="2">
        <v>0.2</v>
      </c>
      <c r="J7" s="1"/>
    </row>
    <row r="8" spans="2:10">
      <c r="B8" s="4">
        <v>400</v>
      </c>
      <c r="C8" s="2">
        <v>0.6</v>
      </c>
      <c r="D8" s="2">
        <v>0.6</v>
      </c>
      <c r="E8" s="2">
        <v>0.2</v>
      </c>
      <c r="F8" s="2">
        <v>0.3</v>
      </c>
      <c r="G8" s="2">
        <v>0.4</v>
      </c>
      <c r="H8" s="2">
        <v>0.2</v>
      </c>
      <c r="I8" s="2">
        <v>0.2</v>
      </c>
      <c r="J8" s="1"/>
    </row>
    <row r="9" spans="2:10">
      <c r="B9" s="4">
        <v>500</v>
      </c>
      <c r="C9" s="2">
        <v>0.7</v>
      </c>
      <c r="D9" s="2">
        <v>0.7</v>
      </c>
      <c r="E9" s="2">
        <v>0.3</v>
      </c>
      <c r="F9" s="2">
        <v>0.4</v>
      </c>
      <c r="G9" s="2">
        <v>0.4</v>
      </c>
      <c r="H9" s="2">
        <v>0.3</v>
      </c>
      <c r="I9" s="2">
        <v>0.2</v>
      </c>
      <c r="J9" s="1"/>
    </row>
    <row r="10" spans="2:10">
      <c r="B10" s="4">
        <v>600</v>
      </c>
      <c r="C10" s="2">
        <v>0.9</v>
      </c>
      <c r="D10" s="2">
        <v>0.9</v>
      </c>
      <c r="E10" s="2">
        <v>0.3</v>
      </c>
      <c r="F10" s="2">
        <v>0.5</v>
      </c>
      <c r="G10" s="2">
        <v>0.5</v>
      </c>
      <c r="H10" s="2">
        <v>0.4</v>
      </c>
      <c r="I10" s="2">
        <v>0.2</v>
      </c>
      <c r="J10" s="1"/>
    </row>
    <row r="11" spans="2:10">
      <c r="B11" s="4">
        <v>700</v>
      </c>
      <c r="C11" s="2">
        <v>1</v>
      </c>
      <c r="D11" s="2">
        <v>1</v>
      </c>
      <c r="E11" s="2">
        <v>0.4</v>
      </c>
      <c r="F11" s="2">
        <v>0.6</v>
      </c>
      <c r="G11" s="2">
        <v>0.6</v>
      </c>
      <c r="H11" s="2">
        <v>0.5</v>
      </c>
      <c r="I11" s="2">
        <v>0.2</v>
      </c>
      <c r="J11" s="1"/>
    </row>
    <row r="12" spans="2:10">
      <c r="B12" s="4">
        <v>800</v>
      </c>
      <c r="C12" s="2">
        <v>1.2</v>
      </c>
      <c r="D12" s="2">
        <v>1.1000000000000001</v>
      </c>
      <c r="E12" s="2">
        <v>0.5</v>
      </c>
      <c r="F12" s="2">
        <v>0.8</v>
      </c>
      <c r="G12" s="2">
        <v>0.7</v>
      </c>
      <c r="H12" s="2">
        <v>0.7</v>
      </c>
      <c r="I12" s="2">
        <v>0.2</v>
      </c>
      <c r="J12" s="1"/>
    </row>
    <row r="13" spans="2:10">
      <c r="B13" s="4">
        <v>900</v>
      </c>
      <c r="C13" s="2">
        <v>1.4</v>
      </c>
      <c r="D13" s="2">
        <v>1.3</v>
      </c>
      <c r="E13" s="2">
        <v>0.6</v>
      </c>
      <c r="F13" s="2">
        <v>1</v>
      </c>
      <c r="G13" s="2">
        <v>0.8</v>
      </c>
      <c r="H13" s="2">
        <v>0.9</v>
      </c>
      <c r="I13" s="2">
        <v>0.2</v>
      </c>
      <c r="J13" s="1"/>
    </row>
    <row r="14" spans="2:10">
      <c r="B14" s="4">
        <v>1000</v>
      </c>
      <c r="C14" s="2">
        <v>1.7</v>
      </c>
      <c r="D14" s="2">
        <v>1.5</v>
      </c>
      <c r="E14" s="2">
        <v>0.7</v>
      </c>
      <c r="F14" s="2">
        <v>1.2</v>
      </c>
      <c r="G14" s="2">
        <v>0.9</v>
      </c>
      <c r="H14" s="2">
        <v>1.2</v>
      </c>
      <c r="I14" s="2">
        <v>0.2</v>
      </c>
      <c r="J14" s="1"/>
    </row>
    <row r="15" spans="2:10">
      <c r="B15" s="4">
        <v>1200</v>
      </c>
      <c r="C15" s="2">
        <v>2.2999999999999998</v>
      </c>
      <c r="D15" s="2">
        <v>2</v>
      </c>
      <c r="E15" s="2">
        <v>1.1000000000000001</v>
      </c>
      <c r="F15" s="2">
        <v>1.9</v>
      </c>
      <c r="G15" s="2">
        <v>1.3</v>
      </c>
      <c r="H15" s="2">
        <v>2</v>
      </c>
      <c r="I15" s="2">
        <v>0.2</v>
      </c>
      <c r="J15" s="1"/>
    </row>
    <row r="16" spans="2:10">
      <c r="B16" s="4">
        <v>1400</v>
      </c>
      <c r="C16" s="2">
        <v>3.2</v>
      </c>
      <c r="D16" s="2">
        <v>2.6</v>
      </c>
      <c r="E16" s="2">
        <v>1.7</v>
      </c>
      <c r="F16" s="2">
        <v>3</v>
      </c>
      <c r="G16" s="2">
        <v>1.9</v>
      </c>
      <c r="H16" s="2">
        <v>3.3</v>
      </c>
      <c r="I16" s="2">
        <v>0.2</v>
      </c>
      <c r="J16" s="1"/>
    </row>
    <row r="17" spans="2:10">
      <c r="B17" s="4">
        <v>1600</v>
      </c>
      <c r="C17" s="2">
        <v>4.3</v>
      </c>
      <c r="D17" s="2">
        <v>3.5</v>
      </c>
      <c r="E17" s="2">
        <v>2.6</v>
      </c>
      <c r="F17" s="2">
        <v>4.5999999999999996</v>
      </c>
      <c r="G17" s="2">
        <v>2.5</v>
      </c>
      <c r="H17" s="2">
        <v>5.5</v>
      </c>
      <c r="I17" s="2">
        <v>0.2</v>
      </c>
      <c r="J17" s="1"/>
    </row>
    <row r="18" spans="2:10">
      <c r="B18" s="4">
        <v>1800</v>
      </c>
      <c r="C18" s="2"/>
      <c r="D18" s="2">
        <v>4.5999999999999996</v>
      </c>
      <c r="E18" s="2">
        <v>4</v>
      </c>
      <c r="F18" s="2"/>
      <c r="G18" s="2"/>
      <c r="H18" s="2">
        <v>9.3000000000000007</v>
      </c>
      <c r="I18" s="2">
        <v>0.2</v>
      </c>
      <c r="J18" s="1"/>
    </row>
    <row r="19" spans="2:10">
      <c r="B19" s="4">
        <v>2200</v>
      </c>
      <c r="C19" s="2"/>
      <c r="D19" s="2">
        <v>8</v>
      </c>
      <c r="E19" s="2"/>
      <c r="F19" s="2"/>
      <c r="G19" s="2"/>
      <c r="H19" s="2"/>
      <c r="I19" s="2"/>
      <c r="J19" s="1"/>
    </row>
    <row r="21" spans="2:10">
      <c r="B21" s="5"/>
      <c r="C21" s="1"/>
      <c r="D21" s="1"/>
      <c r="E21" s="1"/>
      <c r="F21" s="1"/>
      <c r="G21" s="1"/>
      <c r="H21" s="1"/>
      <c r="I21" s="1"/>
    </row>
    <row r="22" spans="2:10">
      <c r="B22" s="5"/>
      <c r="C22" s="1"/>
      <c r="D22" s="1"/>
      <c r="E22" s="1"/>
      <c r="F22" s="1"/>
      <c r="G22" s="1"/>
      <c r="H22" s="1"/>
      <c r="I22" s="1"/>
    </row>
    <row r="23" spans="2:10">
      <c r="B23" s="5"/>
      <c r="C23" s="1"/>
      <c r="D23" s="1"/>
      <c r="E23" s="1"/>
      <c r="F23" s="1"/>
      <c r="G23" s="1"/>
      <c r="H23" s="1"/>
      <c r="I23" s="1"/>
    </row>
    <row r="24" spans="2:10">
      <c r="B24" s="5"/>
      <c r="C24" s="1"/>
      <c r="D24" s="1"/>
      <c r="E24" s="1"/>
      <c r="F24" s="1"/>
      <c r="G24" s="1"/>
      <c r="H24" s="1"/>
      <c r="I24" s="1"/>
    </row>
    <row r="25" spans="2:10">
      <c r="B25" s="5"/>
      <c r="C25" s="1"/>
      <c r="D25" s="1"/>
      <c r="E25" s="1"/>
      <c r="F25" s="1"/>
      <c r="G25" s="1"/>
      <c r="H25" s="1"/>
      <c r="I25" s="1"/>
    </row>
    <row r="26" spans="2:10">
      <c r="B26" s="5"/>
      <c r="C26" s="1"/>
      <c r="D26" s="1"/>
      <c r="E26" s="1"/>
      <c r="F26" s="1"/>
      <c r="G26" s="1"/>
      <c r="H26" s="1"/>
      <c r="I26" s="1"/>
    </row>
    <row r="27" spans="2:10">
      <c r="B27" s="5"/>
      <c r="C27" s="1"/>
      <c r="D27" s="1"/>
      <c r="E27" s="1"/>
      <c r="F27" s="1"/>
      <c r="G27" s="1"/>
      <c r="H27" s="1"/>
      <c r="I27" s="1"/>
    </row>
    <row r="28" spans="2:10">
      <c r="B28" s="5"/>
      <c r="C28" s="1"/>
      <c r="D28" s="1"/>
      <c r="E28" s="1"/>
      <c r="F28" s="1"/>
      <c r="G28" s="1"/>
      <c r="H28" s="1"/>
      <c r="I28" s="1"/>
    </row>
    <row r="29" spans="2:10">
      <c r="B29" s="5"/>
      <c r="C29" s="1"/>
      <c r="D29" s="1"/>
      <c r="E29" s="1"/>
      <c r="F29" s="1"/>
      <c r="G29" s="1"/>
      <c r="H29" s="1"/>
      <c r="I29" s="1"/>
    </row>
    <row r="30" spans="2:10">
      <c r="B30" s="5"/>
      <c r="C30" s="1"/>
      <c r="D30" s="1"/>
      <c r="E30" s="1"/>
      <c r="F30" s="1"/>
      <c r="G30" s="1"/>
      <c r="H30" s="1"/>
      <c r="I30" s="1"/>
    </row>
    <row r="31" spans="2:10">
      <c r="B31" s="5"/>
      <c r="C31" s="1"/>
      <c r="D31" s="1"/>
      <c r="E31" s="1"/>
      <c r="F31" s="1"/>
      <c r="G31" s="1"/>
      <c r="H31" s="1"/>
      <c r="I31" s="1"/>
    </row>
    <row r="32" spans="2:10">
      <c r="B32" s="5"/>
      <c r="C32" s="1"/>
      <c r="D32" s="1"/>
      <c r="E32" s="1"/>
      <c r="F32" s="1"/>
      <c r="G32" s="1"/>
      <c r="H32" s="1"/>
      <c r="I32" s="1"/>
    </row>
    <row r="33" spans="2:9">
      <c r="B33" s="5"/>
      <c r="C33" s="1"/>
      <c r="D33" s="1"/>
      <c r="E33" s="1"/>
      <c r="F33" s="1"/>
      <c r="G33" s="1"/>
      <c r="H33" s="1"/>
      <c r="I33" s="1"/>
    </row>
    <row r="34" spans="2:9">
      <c r="B34" s="5"/>
      <c r="C34" s="1"/>
      <c r="D34" s="1"/>
      <c r="E34" s="1"/>
      <c r="F34" s="1"/>
      <c r="G34" s="1"/>
      <c r="H34" s="1"/>
      <c r="I34" s="1"/>
    </row>
    <row r="35" spans="2:9">
      <c r="B35" s="5"/>
      <c r="C35" s="1"/>
      <c r="D35" s="1"/>
      <c r="E35" s="1"/>
      <c r="F35" s="1"/>
      <c r="G35" s="1"/>
      <c r="H35" s="1"/>
      <c r="I35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Calculos</vt:lpstr>
      <vt:lpstr>Nieve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</dc:creator>
  <cp:lastModifiedBy>Fernando</cp:lastModifiedBy>
  <dcterms:created xsi:type="dcterms:W3CDTF">2014-11-04T12:27:45Z</dcterms:created>
  <dcterms:modified xsi:type="dcterms:W3CDTF">2014-11-13T09:56:45Z</dcterms:modified>
</cp:coreProperties>
</file>